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Munka2" sheetId="2" r:id="rId1"/>
  </sheets>
  <calcPr calcId="145621"/>
</workbook>
</file>

<file path=xl/calcChain.xml><?xml version="1.0" encoding="utf-8"?>
<calcChain xmlns="http://schemas.openxmlformats.org/spreadsheetml/2006/main">
  <c r="G31" i="2" l="1"/>
  <c r="G30" i="2"/>
  <c r="G23" i="2"/>
  <c r="C16" i="2" l="1"/>
  <c r="F36" i="2" l="1"/>
  <c r="F34" i="2"/>
  <c r="G34" i="2" s="1"/>
  <c r="F27" i="2"/>
  <c r="F25" i="2"/>
  <c r="G20" i="2"/>
  <c r="G36" i="2"/>
  <c r="G27" i="2"/>
  <c r="G25" i="2"/>
  <c r="G33" i="2"/>
  <c r="G21" i="2"/>
  <c r="F21" i="2"/>
  <c r="F31" i="2"/>
  <c r="F20" i="2"/>
  <c r="F30" i="2"/>
  <c r="F19" i="2"/>
  <c r="G19" i="2" s="1"/>
  <c r="F29" i="2"/>
  <c r="G26" i="2"/>
  <c r="G24" i="2"/>
  <c r="G22" i="2"/>
  <c r="G35" i="2" l="1"/>
  <c r="F39" i="2" l="1"/>
  <c r="G39" i="2" l="1"/>
  <c r="G38" i="2" l="1"/>
  <c r="G40" i="2" s="1"/>
  <c r="G41" i="2" s="1"/>
  <c r="G32" i="2"/>
  <c r="G29" i="2"/>
  <c r="G42" i="2" l="1"/>
  <c r="H42" i="2" s="1"/>
</calcChain>
</file>

<file path=xl/sharedStrings.xml><?xml version="1.0" encoding="utf-8"?>
<sst xmlns="http://schemas.openxmlformats.org/spreadsheetml/2006/main" count="66" uniqueCount="39">
  <si>
    <t>Költségtípus</t>
  </si>
  <si>
    <t>Költségelem</t>
  </si>
  <si>
    <t>Diákok száma (fő)</t>
  </si>
  <si>
    <t>Kísérőtanárok száma (fő)</t>
  </si>
  <si>
    <t>Mennyiségi egység</t>
  </si>
  <si>
    <t>Mennyiség</t>
  </si>
  <si>
    <t>fő</t>
  </si>
  <si>
    <t>Összesen</t>
  </si>
  <si>
    <t>Ft</t>
  </si>
  <si>
    <t>Segédtáblázat a költségek kiszámolásához</t>
  </si>
  <si>
    <t>Kérjük, töltse ki a sárga mezőket!</t>
  </si>
  <si>
    <t>Támogatási összeg (Ft)</t>
  </si>
  <si>
    <t>Bruttó egységár (Ft)</t>
  </si>
  <si>
    <t>összes igényelt útlevél költsége együttesen</t>
  </si>
  <si>
    <t>Utazási távolság (km)</t>
  </si>
  <si>
    <t>Igényelhető maximális támogatás (Ft)</t>
  </si>
  <si>
    <t>Napok száma</t>
  </si>
  <si>
    <t>Ellenőrzés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</si>
  <si>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</si>
  <si>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</si>
  <si>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</si>
  <si>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</si>
  <si>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</si>
  <si>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</si>
  <si>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</si>
  <si>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</si>
  <si>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</si>
  <si>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</si>
  <si>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</si>
  <si>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</si>
  <si>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Munkaadót terhelő járulékok, adók (szochó 19,5%)</t>
  </si>
  <si>
    <t>1 főre naponta</t>
  </si>
  <si>
    <t>km</t>
  </si>
  <si>
    <t>Programokhoz kapcsolódó egyéb szolgáltatások költsége (belépődíjak)</t>
  </si>
  <si>
    <t>Programokhoz kapcsolódó egyéb szolgáltatások költsége (pl. idegenvezető)</t>
  </si>
  <si>
    <t>HAT-19-02 Együttműködés középiskolák között</t>
  </si>
  <si>
    <t>Utazás</t>
  </si>
  <si>
    <t>külhonba</t>
  </si>
  <si>
    <t>Magyarországra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</si>
</sst>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3" fontId="3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11" sqref="E11"/>
    </sheetView>
  </sheetViews>
  <sheetFormatPr defaultRowHeight="15" x14ac:dyDescent="0.25"/>
  <cols>
    <col min="1" max="1" width="15.85546875" customWidth="1"/>
    <col min="2" max="2" width="32.28515625" customWidth="1"/>
    <col min="3" max="3" width="23.42578125" customWidth="1"/>
    <col min="4" max="4" width="20.85546875" customWidth="1"/>
    <col min="5" max="5" width="13.5703125" customWidth="1"/>
    <col min="6" max="6" width="12.140625" customWidth="1"/>
    <col min="7" max="7" width="13.140625" customWidth="1"/>
  </cols>
  <sheetData>
    <row r="1" spans="1:6" s="2" customFormat="1" x14ac:dyDescent="0.25">
      <c r="B1" s="51" t="s">
        <v>35</v>
      </c>
      <c r="C1" s="51"/>
      <c r="D1" s="51"/>
      <c r="E1" s="1"/>
      <c r="F1" s="1"/>
    </row>
    <row r="2" spans="1:6" s="2" customFormat="1" x14ac:dyDescent="0.25">
      <c r="B2" s="51" t="s">
        <v>9</v>
      </c>
      <c r="C2" s="51"/>
      <c r="D2" s="51"/>
      <c r="E2" s="1"/>
      <c r="F2" s="1"/>
    </row>
    <row r="3" spans="1:6" s="2" customFormat="1" x14ac:dyDescent="0.25">
      <c r="B3" s="52" t="s">
        <v>10</v>
      </c>
      <c r="C3" s="52"/>
      <c r="D3" s="52"/>
      <c r="E3" s="52"/>
      <c r="F3" s="1"/>
    </row>
    <row r="4" spans="1:6" s="2" customFormat="1" x14ac:dyDescent="0.25">
      <c r="B4" s="19"/>
      <c r="C4" s="19"/>
      <c r="D4" s="19"/>
      <c r="E4" s="19"/>
      <c r="F4" s="1"/>
    </row>
    <row r="5" spans="1:6" s="2" customFormat="1" x14ac:dyDescent="0.25">
      <c r="A5" s="32" t="s">
        <v>36</v>
      </c>
      <c r="B5" s="28"/>
      <c r="C5" s="28"/>
      <c r="D5" s="28"/>
      <c r="E5" s="28"/>
      <c r="F5" s="1"/>
    </row>
    <row r="6" spans="1:6" s="4" customFormat="1" x14ac:dyDescent="0.25">
      <c r="A6" s="31" t="s">
        <v>37</v>
      </c>
      <c r="B6" s="8" t="s">
        <v>2</v>
      </c>
      <c r="C6" s="20">
        <v>40</v>
      </c>
      <c r="D6" s="3"/>
      <c r="E6" s="3"/>
      <c r="F6" s="3"/>
    </row>
    <row r="7" spans="1:6" s="4" customFormat="1" x14ac:dyDescent="0.25">
      <c r="B7" s="8" t="s">
        <v>3</v>
      </c>
      <c r="C7" s="20">
        <v>4</v>
      </c>
      <c r="D7" s="3"/>
      <c r="E7" s="3"/>
      <c r="F7" s="3"/>
    </row>
    <row r="8" spans="1:6" s="4" customFormat="1" x14ac:dyDescent="0.25">
      <c r="B8" s="8" t="s">
        <v>16</v>
      </c>
      <c r="C8" s="20">
        <v>5</v>
      </c>
      <c r="D8" s="3"/>
      <c r="E8" s="3"/>
      <c r="F8" s="3"/>
    </row>
    <row r="9" spans="1:6" s="4" customFormat="1" x14ac:dyDescent="0.25">
      <c r="A9" s="38"/>
      <c r="B9" s="8" t="s">
        <v>14</v>
      </c>
      <c r="C9" s="20">
        <v>1500</v>
      </c>
      <c r="D9" s="3"/>
      <c r="E9" s="3"/>
      <c r="F9" s="3"/>
    </row>
    <row r="10" spans="1:6" s="29" customFormat="1" x14ac:dyDescent="0.25">
      <c r="B10" s="33"/>
      <c r="C10" s="34"/>
      <c r="D10" s="35"/>
      <c r="E10" s="35"/>
      <c r="F10" s="35"/>
    </row>
    <row r="11" spans="1:6" s="31" customFormat="1" x14ac:dyDescent="0.25">
      <c r="A11" s="39" t="s">
        <v>38</v>
      </c>
      <c r="B11" s="36" t="s">
        <v>2</v>
      </c>
      <c r="C11" s="20">
        <v>30</v>
      </c>
      <c r="D11" s="30"/>
      <c r="E11" s="30"/>
      <c r="F11" s="30"/>
    </row>
    <row r="12" spans="1:6" s="31" customFormat="1" x14ac:dyDescent="0.25">
      <c r="B12" s="36" t="s">
        <v>3</v>
      </c>
      <c r="C12" s="20">
        <v>3</v>
      </c>
      <c r="D12" s="30"/>
      <c r="E12" s="30"/>
      <c r="F12" s="30"/>
    </row>
    <row r="13" spans="1:6" s="31" customFormat="1" x14ac:dyDescent="0.25">
      <c r="B13" s="36" t="s">
        <v>16</v>
      </c>
      <c r="C13" s="20">
        <v>5</v>
      </c>
      <c r="D13" s="30"/>
      <c r="E13" s="30"/>
      <c r="F13" s="30"/>
    </row>
    <row r="14" spans="1:6" s="31" customFormat="1" x14ac:dyDescent="0.25">
      <c r="A14" s="38"/>
      <c r="B14" s="36" t="s">
        <v>14</v>
      </c>
      <c r="C14" s="20">
        <v>1500</v>
      </c>
      <c r="D14" s="30"/>
      <c r="E14" s="30"/>
      <c r="F14" s="30"/>
    </row>
    <row r="15" spans="1:6" s="31" customFormat="1" x14ac:dyDescent="0.25">
      <c r="B15" s="33"/>
      <c r="C15" s="34"/>
      <c r="D15" s="30"/>
      <c r="E15" s="30"/>
      <c r="F15" s="30"/>
    </row>
    <row r="16" spans="1:6" s="4" customFormat="1" ht="30" x14ac:dyDescent="0.25">
      <c r="A16" s="38"/>
      <c r="B16" s="21" t="s">
        <v>15</v>
      </c>
      <c r="C16" s="49">
        <f>IF((C6+C7+C11+C12)*(C8+C13)*12000+(C9+C14)*400&gt;6000000,6000000,(C6+C7+C11+C12)*(C8+C13)*12000+(C9+C14)*400)</f>
        <v>6000000</v>
      </c>
      <c r="D16" s="50"/>
      <c r="F16" s="3"/>
    </row>
    <row r="17" spans="1:8" s="4" customFormat="1" x14ac:dyDescent="0.25">
      <c r="B17" s="3"/>
      <c r="C17" s="3"/>
      <c r="D17" s="3"/>
      <c r="E17" s="3"/>
      <c r="F17" s="3"/>
    </row>
    <row r="18" spans="1:8" s="2" customFormat="1" ht="30" x14ac:dyDescent="0.25">
      <c r="A18" s="37" t="s">
        <v>36</v>
      </c>
      <c r="B18" s="10" t="s">
        <v>0</v>
      </c>
      <c r="C18" s="10" t="s">
        <v>1</v>
      </c>
      <c r="D18" s="11" t="s">
        <v>4</v>
      </c>
      <c r="E18" s="11" t="s">
        <v>12</v>
      </c>
      <c r="F18" s="11" t="s">
        <v>5</v>
      </c>
      <c r="G18" s="11" t="s">
        <v>11</v>
      </c>
    </row>
    <row r="19" spans="1:8" s="31" customFormat="1" x14ac:dyDescent="0.25">
      <c r="A19" s="40" t="s">
        <v>37</v>
      </c>
      <c r="B19" s="36" t="s">
        <v>25</v>
      </c>
      <c r="C19" s="36" t="s">
        <v>18</v>
      </c>
      <c r="D19" s="15" t="s">
        <v>32</v>
      </c>
      <c r="E19" s="14">
        <v>400</v>
      </c>
      <c r="F19" s="16">
        <f>C9</f>
        <v>1500</v>
      </c>
      <c r="G19" s="12">
        <f>IFERROR(F19*E19,"")</f>
        <v>600000</v>
      </c>
      <c r="H19" s="5"/>
    </row>
    <row r="20" spans="1:8" s="31" customFormat="1" x14ac:dyDescent="0.25">
      <c r="B20" s="36"/>
      <c r="C20" s="36" t="s">
        <v>19</v>
      </c>
      <c r="D20" s="15" t="s">
        <v>31</v>
      </c>
      <c r="E20" s="14">
        <v>2500</v>
      </c>
      <c r="F20" s="17">
        <f>C8-1</f>
        <v>4</v>
      </c>
      <c r="G20" s="12">
        <f>F20*E20*(C6+C7)</f>
        <v>440000</v>
      </c>
      <c r="H20" s="5"/>
    </row>
    <row r="21" spans="1:8" s="31" customFormat="1" ht="30" x14ac:dyDescent="0.25">
      <c r="B21" s="36"/>
      <c r="C21" s="36" t="s">
        <v>20</v>
      </c>
      <c r="D21" s="15" t="s">
        <v>31</v>
      </c>
      <c r="E21" s="14">
        <v>2000</v>
      </c>
      <c r="F21" s="17">
        <f>C8</f>
        <v>5</v>
      </c>
      <c r="G21" s="12">
        <f>F21*E21*(C6+C7)</f>
        <v>440000</v>
      </c>
      <c r="H21" s="5"/>
    </row>
    <row r="22" spans="1:8" s="31" customFormat="1" ht="45" x14ac:dyDescent="0.25">
      <c r="B22" s="36"/>
      <c r="C22" s="36" t="s">
        <v>21</v>
      </c>
      <c r="D22" s="15" t="s">
        <v>13</v>
      </c>
      <c r="E22" s="14"/>
      <c r="F22" s="16">
        <v>1</v>
      </c>
      <c r="G22" s="12">
        <f t="shared" ref="G22" si="0">F22*E22</f>
        <v>0</v>
      </c>
      <c r="H22" s="5"/>
    </row>
    <row r="23" spans="1:8" s="31" customFormat="1" ht="45" x14ac:dyDescent="0.25">
      <c r="B23" s="36"/>
      <c r="C23" s="36" t="s">
        <v>22</v>
      </c>
      <c r="D23" s="15" t="s">
        <v>31</v>
      </c>
      <c r="E23" s="14">
        <v>300</v>
      </c>
      <c r="F23" s="16">
        <v>1</v>
      </c>
      <c r="G23" s="12">
        <f>F23*E23*(C6+C7)*C13</f>
        <v>66000</v>
      </c>
      <c r="H23" s="5"/>
    </row>
    <row r="24" spans="1:8" s="31" customFormat="1" ht="45" x14ac:dyDescent="0.25">
      <c r="B24" s="36"/>
      <c r="C24" s="36" t="s">
        <v>23</v>
      </c>
      <c r="D24" s="15"/>
      <c r="E24" s="14"/>
      <c r="F24" s="16">
        <v>1</v>
      </c>
      <c r="G24" s="12">
        <f t="shared" ref="G24" si="1">F24*E24</f>
        <v>0</v>
      </c>
      <c r="H24" s="5"/>
    </row>
    <row r="25" spans="1:8" s="31" customFormat="1" ht="60" x14ac:dyDescent="0.25">
      <c r="B25" s="36"/>
      <c r="C25" s="36" t="s">
        <v>33</v>
      </c>
      <c r="D25" s="15" t="s">
        <v>31</v>
      </c>
      <c r="E25" s="14">
        <v>500</v>
      </c>
      <c r="F25" s="16">
        <f>C8-1</f>
        <v>4</v>
      </c>
      <c r="G25" s="12">
        <f>F25*E25*(C6+C7)</f>
        <v>88000</v>
      </c>
      <c r="H25" s="5"/>
    </row>
    <row r="26" spans="1:8" s="31" customFormat="1" ht="60" x14ac:dyDescent="0.25">
      <c r="B26" s="36"/>
      <c r="C26" s="36" t="s">
        <v>34</v>
      </c>
      <c r="D26" s="15"/>
      <c r="E26" s="14">
        <v>70000</v>
      </c>
      <c r="F26" s="16">
        <v>1</v>
      </c>
      <c r="G26" s="12">
        <f>E26*F26</f>
        <v>70000</v>
      </c>
      <c r="H26" s="5"/>
    </row>
    <row r="27" spans="1:8" s="31" customFormat="1" ht="30" x14ac:dyDescent="0.25">
      <c r="B27" s="36"/>
      <c r="C27" s="36" t="s">
        <v>24</v>
      </c>
      <c r="D27" s="15" t="s">
        <v>27</v>
      </c>
      <c r="E27" s="14">
        <v>500</v>
      </c>
      <c r="F27" s="17">
        <f>C8-1</f>
        <v>4</v>
      </c>
      <c r="G27" s="12">
        <f>F27*E27*(C6+C7)</f>
        <v>88000</v>
      </c>
      <c r="H27" s="5"/>
    </row>
    <row r="28" spans="1:8" s="31" customFormat="1" x14ac:dyDescent="0.25">
      <c r="B28" s="36"/>
      <c r="C28" s="36"/>
      <c r="D28" s="15"/>
      <c r="E28" s="14"/>
      <c r="F28" s="17"/>
      <c r="G28" s="12"/>
      <c r="H28" s="5"/>
    </row>
    <row r="29" spans="1:8" s="4" customFormat="1" x14ac:dyDescent="0.25">
      <c r="A29" s="48" t="s">
        <v>38</v>
      </c>
      <c r="B29" s="8" t="s">
        <v>25</v>
      </c>
      <c r="C29" s="8" t="s">
        <v>18</v>
      </c>
      <c r="D29" s="15" t="s">
        <v>32</v>
      </c>
      <c r="E29" s="14">
        <v>400</v>
      </c>
      <c r="F29" s="16">
        <f>C14</f>
        <v>1500</v>
      </c>
      <c r="G29" s="12">
        <f>IFERROR(F29*E29,"")</f>
        <v>600000</v>
      </c>
      <c r="H29" s="5"/>
    </row>
    <row r="30" spans="1:8" s="4" customFormat="1" x14ac:dyDescent="0.25">
      <c r="B30" s="8"/>
      <c r="C30" s="8" t="s">
        <v>19</v>
      </c>
      <c r="D30" s="15" t="s">
        <v>31</v>
      </c>
      <c r="E30" s="14">
        <v>4000</v>
      </c>
      <c r="F30" s="17">
        <f>C13-1</f>
        <v>4</v>
      </c>
      <c r="G30" s="12">
        <f>F30*E30*(C11+C12)</f>
        <v>528000</v>
      </c>
      <c r="H30" s="5"/>
    </row>
    <row r="31" spans="1:8" s="4" customFormat="1" ht="30" x14ac:dyDescent="0.25">
      <c r="B31" s="8"/>
      <c r="C31" s="8" t="s">
        <v>20</v>
      </c>
      <c r="D31" s="15" t="s">
        <v>31</v>
      </c>
      <c r="E31" s="14">
        <v>2500</v>
      </c>
      <c r="F31" s="17">
        <f>C13</f>
        <v>5</v>
      </c>
      <c r="G31" s="12">
        <f>F31*E31*(C11+C12)</f>
        <v>412500</v>
      </c>
      <c r="H31" s="5"/>
    </row>
    <row r="32" spans="1:8" s="4" customFormat="1" ht="45" x14ac:dyDescent="0.25">
      <c r="B32" s="8"/>
      <c r="C32" s="8" t="s">
        <v>21</v>
      </c>
      <c r="D32" s="15" t="s">
        <v>13</v>
      </c>
      <c r="E32" s="14"/>
      <c r="F32" s="16">
        <v>1</v>
      </c>
      <c r="G32" s="12">
        <f t="shared" ref="G32:G38" si="2">F32*E32</f>
        <v>0</v>
      </c>
      <c r="H32" s="5"/>
    </row>
    <row r="33" spans="1:8" s="4" customFormat="1" ht="45" x14ac:dyDescent="0.25">
      <c r="B33" s="8"/>
      <c r="C33" s="8" t="s">
        <v>22</v>
      </c>
      <c r="D33" s="15" t="s">
        <v>31</v>
      </c>
      <c r="E33" s="14">
        <v>300</v>
      </c>
      <c r="F33" s="16">
        <v>1</v>
      </c>
      <c r="G33" s="12">
        <f>F33*E33*(C11+C12)*C13</f>
        <v>49500</v>
      </c>
      <c r="H33" s="5"/>
    </row>
    <row r="34" spans="1:8" s="4" customFormat="1" ht="60" x14ac:dyDescent="0.25">
      <c r="B34" s="8"/>
      <c r="C34" s="8" t="s">
        <v>33</v>
      </c>
      <c r="D34" s="15" t="s">
        <v>31</v>
      </c>
      <c r="E34" s="14">
        <v>1000</v>
      </c>
      <c r="F34" s="16">
        <f>C13-1</f>
        <v>4</v>
      </c>
      <c r="G34" s="12">
        <f>F34*E34*(C11+C12)</f>
        <v>132000</v>
      </c>
      <c r="H34" s="5"/>
    </row>
    <row r="35" spans="1:8" s="4" customFormat="1" ht="60" x14ac:dyDescent="0.25">
      <c r="B35" s="8"/>
      <c r="C35" s="8" t="s">
        <v>34</v>
      </c>
      <c r="D35" s="15"/>
      <c r="E35" s="14">
        <v>70000</v>
      </c>
      <c r="F35" s="16">
        <v>1</v>
      </c>
      <c r="G35" s="12">
        <f>E35*F35</f>
        <v>70000</v>
      </c>
      <c r="H35" s="5"/>
    </row>
    <row r="36" spans="1:8" s="4" customFormat="1" ht="30" x14ac:dyDescent="0.25">
      <c r="A36" s="47"/>
      <c r="B36" s="8"/>
      <c r="C36" s="8" t="s">
        <v>24</v>
      </c>
      <c r="D36" s="15" t="s">
        <v>27</v>
      </c>
      <c r="E36" s="14">
        <v>500</v>
      </c>
      <c r="F36" s="17">
        <f>C13-1</f>
        <v>4</v>
      </c>
      <c r="G36" s="12">
        <f>F36*E36*(C11+C12)</f>
        <v>66000</v>
      </c>
      <c r="H36" s="5"/>
    </row>
    <row r="37" spans="1:8" s="40" customFormat="1" x14ac:dyDescent="0.25">
      <c r="B37" s="42"/>
      <c r="C37" s="42"/>
      <c r="D37" s="45"/>
      <c r="E37" s="44"/>
      <c r="F37" s="46"/>
      <c r="G37" s="43"/>
      <c r="H37" s="41"/>
    </row>
    <row r="38" spans="1:8" s="4" customFormat="1" x14ac:dyDescent="0.25">
      <c r="B38" s="8" t="s">
        <v>26</v>
      </c>
      <c r="C38" s="8" t="s">
        <v>28</v>
      </c>
      <c r="D38" s="15" t="s">
        <v>6</v>
      </c>
      <c r="E38" s="14">
        <v>70000</v>
      </c>
      <c r="F38" s="14">
        <v>1</v>
      </c>
      <c r="G38" s="12">
        <f t="shared" si="2"/>
        <v>70000</v>
      </c>
      <c r="H38" s="5"/>
    </row>
    <row r="39" spans="1:8" s="4" customFormat="1" x14ac:dyDescent="0.25">
      <c r="B39" s="8"/>
      <c r="C39" s="8" t="s">
        <v>29</v>
      </c>
      <c r="D39" s="15" t="s">
        <v>6</v>
      </c>
      <c r="E39" s="14">
        <v>15000</v>
      </c>
      <c r="F39" s="18">
        <f>C7</f>
        <v>4</v>
      </c>
      <c r="G39" s="12">
        <f>F39*E39*C8</f>
        <v>300000</v>
      </c>
      <c r="H39" s="5"/>
    </row>
    <row r="40" spans="1:8" s="4" customFormat="1" ht="45" x14ac:dyDescent="0.25">
      <c r="A40" s="47"/>
      <c r="B40" s="8"/>
      <c r="C40" s="8" t="s">
        <v>30</v>
      </c>
      <c r="D40" s="15"/>
      <c r="E40" s="17"/>
      <c r="F40" s="25"/>
      <c r="G40" s="12">
        <f>(G38+G39)*0.195</f>
        <v>72150</v>
      </c>
      <c r="H40" s="5"/>
    </row>
    <row r="41" spans="1:8" s="2" customFormat="1" ht="24" customHeight="1" x14ac:dyDescent="0.25">
      <c r="B41" s="1" t="s">
        <v>7</v>
      </c>
      <c r="C41" s="1"/>
      <c r="D41" s="6"/>
      <c r="E41" s="7"/>
      <c r="F41" s="7"/>
      <c r="G41" s="27">
        <f>SUM(G19:G40)</f>
        <v>4092150</v>
      </c>
      <c r="H41" s="9" t="s">
        <v>8</v>
      </c>
    </row>
    <row r="42" spans="1:8" s="2" customFormat="1" ht="23.25" customHeight="1" x14ac:dyDescent="0.25">
      <c r="B42" s="24" t="s">
        <v>17</v>
      </c>
      <c r="C42" s="1"/>
      <c r="D42" s="6"/>
      <c r="E42" s="7"/>
      <c r="G42" s="26" t="str">
        <f>IF(OR(G41&gt;C16,G41&gt;6000000),"HIBA!","OK")</f>
        <v>OK</v>
      </c>
      <c r="H42" s="9" t="str">
        <f>IF(G42="HIBA!","Az összköltség nem haladhatja meg az igényelhető maximális támogatást!","")</f>
        <v/>
      </c>
    </row>
    <row r="43" spans="1:8" s="2" customFormat="1" ht="24" customHeight="1" x14ac:dyDescent="0.25">
      <c r="B43" s="1"/>
      <c r="C43" s="1"/>
      <c r="D43" s="6"/>
      <c r="E43" s="7"/>
      <c r="F43" s="13"/>
      <c r="G43" s="22"/>
      <c r="H43" s="23"/>
    </row>
    <row r="44" spans="1:8" s="2" customFormat="1" x14ac:dyDescent="0.25">
      <c r="B44" s="1"/>
      <c r="C44" s="1"/>
      <c r="D44" s="6"/>
      <c r="E44" s="7"/>
      <c r="F44" s="13"/>
      <c r="G44" s="22"/>
      <c r="H44" s="23"/>
    </row>
    <row r="45" spans="1:8" s="2" customFormat="1" ht="31.5" customHeight="1" x14ac:dyDescent="0.25">
      <c r="B45" s="1"/>
      <c r="C45" s="1"/>
      <c r="D45" s="6"/>
      <c r="E45" s="7"/>
      <c r="F45" s="13"/>
      <c r="G45" s="22"/>
      <c r="H45" s="23"/>
    </row>
  </sheetData>
  <mergeCells count="3">
    <mergeCell ref="B1:D1"/>
    <mergeCell ref="B2:D2"/>
    <mergeCell ref="B3:E3"/>
  </mergeCells>
  <dataValidations disablePrompts="1" count="7">
    <dataValidation type="whole" allowBlank="1" showInputMessage="1" showErrorMessage="1" sqref="C8 C13">
      <formula1>2</formula1>
      <formula2>10</formula2>
    </dataValidation>
    <dataValidation type="whole" allowBlank="1" showInputMessage="1" showErrorMessage="1" sqref="C7 C12">
      <formula1>2</formula1>
      <formula2>99</formula2>
    </dataValidation>
    <dataValidation type="whole" allowBlank="1" showInputMessage="1" showErrorMessage="1" sqref="C6 C11">
      <formula1>10</formula1>
      <formula2>80</formula2>
    </dataValidation>
    <dataValidation type="whole" allowBlank="1" showInputMessage="1" showErrorMessage="1" sqref="F39:F40">
      <formula1>0</formula1>
      <formula2>3</formula2>
    </dataValidation>
    <dataValidation type="whole" allowBlank="1" showInputMessage="1" showErrorMessage="1" sqref="F38">
      <formula1>0</formula1>
      <formula2>1</formula2>
    </dataValidation>
    <dataValidation type="whole" allowBlank="1" showInputMessage="1" showErrorMessage="1" sqref="E39:E40">
      <formula1>0</formula1>
      <formula2>15000</formula2>
    </dataValidation>
    <dataValidation type="whole" allowBlank="1" showInputMessage="1" showErrorMessage="1" sqref="E38">
      <formula1>0</formula1>
      <formula2>70000</formula2>
    </dataValidation>
  </dataValidations>
  <pageMargins left="0.7" right="0.7" top="0.75" bottom="0.75" header="0.3" footer="0.3"/>
  <pageSetup paperSize="9" orientation="portrait" r:id="rId1"/>
  <ignoredErrors>
    <ignoredError sqref="F39 F20:F21 F30:F31 F27 F36 C16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2017-01-04T13:03:17Z</cp:lastPrinted>
  <dcterms:created xsi:type="dcterms:W3CDTF">2017-01-04T12:32:54Z</dcterms:created>
  <dcterms:modified xsi:type="dcterms:W3CDTF">2019-03-11T11:50:15Z</dcterms:modified>
</cp:coreProperties>
</file>